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HCE\Guidelines\"/>
    </mc:Choice>
  </mc:AlternateContent>
  <bookViews>
    <workbookView xWindow="0" yWindow="0" windowWidth="19200" windowHeight="6600"/>
  </bookViews>
  <sheets>
    <sheet name="BUDGET-template" sheetId="1" r:id="rId1"/>
  </sheets>
  <definedNames>
    <definedName name="_xlnm.Print_Area" localSheetId="0">'BUDGET-template'!$B$1:$T$34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I12" i="1"/>
  <c r="I26" i="1" s="1"/>
  <c r="F24" i="1"/>
  <c r="R26" i="1"/>
  <c r="F20" i="1" l="1"/>
  <c r="F16" i="1"/>
  <c r="F12" i="1"/>
  <c r="F26" i="1" s="1"/>
  <c r="I24" i="1"/>
  <c r="I20" i="1"/>
  <c r="I16" i="1"/>
  <c r="L24" i="1"/>
  <c r="L20" i="1"/>
  <c r="L16" i="1"/>
  <c r="L26" i="1" s="1"/>
  <c r="L12" i="1"/>
  <c r="O16" i="1"/>
  <c r="O26" i="1" s="1"/>
  <c r="O20" i="1"/>
  <c r="O24" i="1"/>
  <c r="R16" i="1"/>
  <c r="R20" i="1"/>
  <c r="R24" i="1"/>
  <c r="O12" i="1"/>
  <c r="C9" i="1"/>
  <c r="C10" i="1"/>
  <c r="C26" i="1" l="1"/>
  <c r="C34" i="1"/>
  <c r="C27" i="1" l="1"/>
  <c r="C25" i="1"/>
  <c r="R29" i="1" l="1"/>
  <c r="R30" i="1"/>
  <c r="R28" i="1"/>
  <c r="T34" i="1" l="1"/>
  <c r="T15" i="1" l="1"/>
  <c r="T24" i="1"/>
  <c r="T13" i="1"/>
  <c r="T17" i="1"/>
  <c r="T10" i="1"/>
  <c r="T20" i="1"/>
  <c r="R31" i="1"/>
  <c r="T28" i="1"/>
  <c r="T16" i="1"/>
  <c r="T14" i="1"/>
  <c r="T21" i="1"/>
  <c r="T25" i="1"/>
  <c r="T9" i="1"/>
  <c r="T11" i="1"/>
  <c r="T26" i="1"/>
  <c r="L28" i="1"/>
  <c r="O28" i="1"/>
  <c r="T22" i="1"/>
  <c r="T29" i="1"/>
  <c r="T23" i="1"/>
  <c r="T30" i="1"/>
  <c r="T19" i="1"/>
  <c r="T18" i="1"/>
  <c r="O30" i="1"/>
  <c r="L29" i="1"/>
  <c r="O29" i="1"/>
  <c r="L30" i="1"/>
  <c r="T31" i="1" l="1"/>
  <c r="R32" i="1"/>
  <c r="T32" i="1" s="1"/>
  <c r="N28" i="1"/>
  <c r="C23" i="1"/>
  <c r="R33" i="1" l="1"/>
  <c r="T33" i="1" s="1"/>
  <c r="C22" i="1"/>
  <c r="C14" i="1"/>
  <c r="C18" i="1"/>
  <c r="Q28" i="1"/>
  <c r="I28" i="1"/>
  <c r="Q24" i="1"/>
  <c r="Q13" i="1"/>
  <c r="N15" i="1"/>
  <c r="Q9" i="1"/>
  <c r="Q17" i="1"/>
  <c r="Q14" i="1"/>
  <c r="Q19" i="1"/>
  <c r="N29" i="1"/>
  <c r="L31" i="1"/>
  <c r="Q29" i="1"/>
  <c r="Q25" i="1"/>
  <c r="O31" i="1"/>
  <c r="Q30" i="1"/>
  <c r="Q18" i="1"/>
  <c r="N22" i="1"/>
  <c r="Q20" i="1"/>
  <c r="Q16" i="1"/>
  <c r="Q21" i="1"/>
  <c r="Q11" i="1"/>
  <c r="Q34" i="1"/>
  <c r="N9" i="1"/>
  <c r="N20" i="1"/>
  <c r="Q23" i="1"/>
  <c r="Q10" i="1"/>
  <c r="Q26" i="1"/>
  <c r="Q22" i="1"/>
  <c r="Q15" i="1"/>
  <c r="N19" i="1"/>
  <c r="N26" i="1"/>
  <c r="N23" i="1"/>
  <c r="N18" i="1"/>
  <c r="N24" i="1"/>
  <c r="N21" i="1"/>
  <c r="N11" i="1"/>
  <c r="N17" i="1"/>
  <c r="N13" i="1"/>
  <c r="N30" i="1"/>
  <c r="N14" i="1"/>
  <c r="N10" i="1"/>
  <c r="N16" i="1"/>
  <c r="I29" i="1"/>
  <c r="F29" i="1"/>
  <c r="I30" i="1"/>
  <c r="O32" i="1" l="1"/>
  <c r="O33" i="1" s="1"/>
  <c r="L32" i="1"/>
  <c r="L33" i="1" s="1"/>
  <c r="S18" i="1"/>
  <c r="S29" i="1"/>
  <c r="S23" i="1"/>
  <c r="S32" i="1"/>
  <c r="S15" i="1"/>
  <c r="S25" i="1"/>
  <c r="S14" i="1"/>
  <c r="S31" i="1"/>
  <c r="S22" i="1"/>
  <c r="S13" i="1"/>
  <c r="S21" i="1"/>
  <c r="S10" i="1"/>
  <c r="S26" i="1"/>
  <c r="S19" i="1"/>
  <c r="S20" i="1"/>
  <c r="S16" i="1"/>
  <c r="S9" i="1"/>
  <c r="S34" i="1"/>
  <c r="S28" i="1"/>
  <c r="S11" i="1"/>
  <c r="S24" i="1"/>
  <c r="S17" i="1"/>
  <c r="S30" i="1"/>
  <c r="S33" i="1"/>
  <c r="C29" i="1"/>
  <c r="N31" i="1"/>
  <c r="Q31" i="1"/>
  <c r="N32" i="1"/>
  <c r="C21" i="1"/>
  <c r="C19" i="1"/>
  <c r="C15" i="1"/>
  <c r="C11" i="1"/>
  <c r="Q32" i="1" l="1"/>
  <c r="K28" i="1"/>
  <c r="C24" i="1"/>
  <c r="M28" i="1"/>
  <c r="K19" i="1"/>
  <c r="I31" i="1"/>
  <c r="I32" i="1" s="1"/>
  <c r="K20" i="1"/>
  <c r="K29" i="1"/>
  <c r="K18" i="1"/>
  <c r="K22" i="1"/>
  <c r="K24" i="1"/>
  <c r="K15" i="1"/>
  <c r="K30" i="1"/>
  <c r="K26" i="1"/>
  <c r="K10" i="1"/>
  <c r="K14" i="1"/>
  <c r="K21" i="1"/>
  <c r="K9" i="1"/>
  <c r="K11" i="1"/>
  <c r="K17" i="1"/>
  <c r="K13" i="1"/>
  <c r="K16" i="1"/>
  <c r="K23" i="1"/>
  <c r="F30" i="1"/>
  <c r="C30" i="1" s="1"/>
  <c r="C17" i="1"/>
  <c r="C13" i="1"/>
  <c r="P28" i="1" l="1"/>
  <c r="F28" i="1"/>
  <c r="C28" i="1" s="1"/>
  <c r="C16" i="1"/>
  <c r="K31" i="1"/>
  <c r="P25" i="1"/>
  <c r="P31" i="1"/>
  <c r="M31" i="1"/>
  <c r="P13" i="1"/>
  <c r="P34" i="1"/>
  <c r="P33" i="1"/>
  <c r="P21" i="1"/>
  <c r="P17" i="1"/>
  <c r="Q33" i="1"/>
  <c r="P11" i="1"/>
  <c r="P22" i="1"/>
  <c r="P29" i="1"/>
  <c r="P24" i="1"/>
  <c r="P15" i="1"/>
  <c r="P9" i="1"/>
  <c r="P18" i="1"/>
  <c r="P16" i="1"/>
  <c r="P23" i="1"/>
  <c r="P14" i="1"/>
  <c r="P30" i="1"/>
  <c r="P10" i="1"/>
  <c r="P19" i="1"/>
  <c r="P20" i="1"/>
  <c r="P26" i="1"/>
  <c r="P32" i="1"/>
  <c r="M33" i="1"/>
  <c r="M22" i="1"/>
  <c r="M18" i="1"/>
  <c r="M14" i="1"/>
  <c r="N33" i="1"/>
  <c r="M19" i="1"/>
  <c r="M13" i="1"/>
  <c r="M21" i="1"/>
  <c r="M30" i="1"/>
  <c r="M29" i="1"/>
  <c r="M23" i="1"/>
  <c r="M17" i="1"/>
  <c r="M10" i="1"/>
  <c r="M15" i="1"/>
  <c r="M11" i="1"/>
  <c r="M9" i="1"/>
  <c r="M16" i="1"/>
  <c r="M26" i="1"/>
  <c r="M20" i="1"/>
  <c r="M24" i="1"/>
  <c r="M32" i="1"/>
  <c r="C20" i="1"/>
  <c r="C12" i="1"/>
  <c r="I33" i="1"/>
  <c r="F31" i="1" l="1"/>
  <c r="K32" i="1"/>
  <c r="C31" i="1" l="1"/>
  <c r="F32" i="1"/>
  <c r="C32" i="1" s="1"/>
  <c r="H28" i="1"/>
  <c r="J24" i="1"/>
  <c r="E28" i="1" l="1"/>
  <c r="J28" i="1"/>
  <c r="H25" i="1"/>
  <c r="J31" i="1"/>
  <c r="J26" i="1"/>
  <c r="J9" i="1"/>
  <c r="J32" i="1"/>
  <c r="J13" i="1"/>
  <c r="J19" i="1"/>
  <c r="J14" i="1"/>
  <c r="J20" i="1"/>
  <c r="J15" i="1"/>
  <c r="H29" i="1"/>
  <c r="H23" i="1"/>
  <c r="H11" i="1"/>
  <c r="H17" i="1"/>
  <c r="H14" i="1"/>
  <c r="H10" i="1"/>
  <c r="H19" i="1"/>
  <c r="H9" i="1"/>
  <c r="H13" i="1"/>
  <c r="H18" i="1"/>
  <c r="H30" i="1"/>
  <c r="H21" i="1"/>
  <c r="H34" i="1"/>
  <c r="H22" i="1"/>
  <c r="H15" i="1"/>
  <c r="J30" i="1"/>
  <c r="J21" i="1"/>
  <c r="J17" i="1"/>
  <c r="K33" i="1"/>
  <c r="J10" i="1"/>
  <c r="J29" i="1"/>
  <c r="J16" i="1"/>
  <c r="J11" i="1"/>
  <c r="J23" i="1"/>
  <c r="J33" i="1"/>
  <c r="J18" i="1"/>
  <c r="J22" i="1"/>
  <c r="H31" i="1" l="1"/>
  <c r="H20" i="1"/>
  <c r="H24" i="1"/>
  <c r="H16" i="1"/>
  <c r="H12" i="1"/>
  <c r="F33" i="1" l="1"/>
  <c r="H32" i="1"/>
  <c r="E25" i="1"/>
  <c r="H26" i="1"/>
  <c r="E29" i="1"/>
  <c r="E18" i="1"/>
  <c r="E10" i="1"/>
  <c r="E22" i="1"/>
  <c r="E14" i="1"/>
  <c r="C33" i="1" l="1"/>
  <c r="D23" i="1" s="1"/>
  <c r="G9" i="1"/>
  <c r="G10" i="1"/>
  <c r="G11" i="1"/>
  <c r="G28" i="1"/>
  <c r="G25" i="1"/>
  <c r="E31" i="1"/>
  <c r="G22" i="1"/>
  <c r="G29" i="1"/>
  <c r="G30" i="1"/>
  <c r="G19" i="1"/>
  <c r="G13" i="1"/>
  <c r="G33" i="1"/>
  <c r="G34" i="1"/>
  <c r="G17" i="1"/>
  <c r="D28" i="1" l="1"/>
  <c r="D26" i="1"/>
  <c r="H33" i="1"/>
  <c r="G15" i="1"/>
  <c r="G18" i="1"/>
  <c r="G20" i="1" s="1"/>
  <c r="G12" i="1"/>
  <c r="G32" i="1"/>
  <c r="G21" i="1"/>
  <c r="G23" i="1"/>
  <c r="G14" i="1"/>
  <c r="G31" i="1"/>
  <c r="G16" i="1" l="1"/>
  <c r="G24" i="1"/>
  <c r="G26" i="1" l="1"/>
  <c r="E13" i="1"/>
  <c r="E16" i="1"/>
  <c r="E32" i="1"/>
  <c r="E34" i="1"/>
  <c r="E20" i="1"/>
  <c r="E11" i="1"/>
  <c r="E9" i="1"/>
  <c r="E23" i="1"/>
  <c r="E17" i="1"/>
  <c r="E26" i="1"/>
  <c r="E21" i="1"/>
  <c r="E24" i="1"/>
  <c r="E15" i="1"/>
  <c r="E30" i="1"/>
  <c r="E19" i="1"/>
  <c r="E12" i="1" l="1"/>
  <c r="D25" i="1" l="1"/>
  <c r="D31" i="1"/>
  <c r="D29" i="1"/>
  <c r="D18" i="1"/>
  <c r="D22" i="1"/>
  <c r="D10" i="1"/>
  <c r="D14" i="1"/>
  <c r="D16" i="1"/>
  <c r="D32" i="1"/>
  <c r="D19" i="1"/>
  <c r="E33" i="1"/>
  <c r="D21" i="1"/>
  <c r="D15" i="1"/>
  <c r="D11" i="1"/>
  <c r="D24" i="1"/>
  <c r="D30" i="1"/>
  <c r="D9" i="1"/>
  <c r="D33" i="1"/>
  <c r="D34" i="1"/>
  <c r="D17" i="1"/>
  <c r="D20" i="1"/>
  <c r="D13" i="1"/>
  <c r="D12" i="1" l="1"/>
</calcChain>
</file>

<file path=xl/sharedStrings.xml><?xml version="1.0" encoding="utf-8"?>
<sst xmlns="http://schemas.openxmlformats.org/spreadsheetml/2006/main" count="69" uniqueCount="60">
  <si>
    <t>Budget line</t>
  </si>
  <si>
    <t>Share of budget</t>
  </si>
  <si>
    <t>Audit</t>
  </si>
  <si>
    <t>B - Total indirect cost</t>
  </si>
  <si>
    <t>Share of direct cost</t>
  </si>
  <si>
    <t>Total Budget (1000 DKK)</t>
  </si>
  <si>
    <t>2021
(1000 DKK)</t>
  </si>
  <si>
    <t>Share of direct cost (2021)</t>
  </si>
  <si>
    <t xml:space="preserve">OUTPUT 1 - Total direct activity cost </t>
  </si>
  <si>
    <t xml:space="preserve">OUTPUT 2 - Total direct activity cost </t>
  </si>
  <si>
    <t xml:space="preserve">OUTPUT 3 - Total direct activity cost </t>
  </si>
  <si>
    <t xml:space="preserve">OUTPUT 4 - Total direct activity cost </t>
  </si>
  <si>
    <t>2022
(1000 DKK)</t>
  </si>
  <si>
    <t>2023
(1000 DKK)</t>
  </si>
  <si>
    <t>Share of budget (2022)</t>
  </si>
  <si>
    <t>Share of direct cost (2022)</t>
  </si>
  <si>
    <t>Share of budget (2023)</t>
  </si>
  <si>
    <t>Share of direct cost (2023)</t>
  </si>
  <si>
    <t>------of which is</t>
  </si>
  <si>
    <t>OUTPUT 2 - Total direct allocated programme-supporting (activity-specific) cost</t>
  </si>
  <si>
    <t>OUTPUT 4 - Total direct allocated programme-supporting (activity-specific) cost</t>
  </si>
  <si>
    <t>OUTPUT 1 - Total direct allocated programme-supporting (activity-specific) cost</t>
  </si>
  <si>
    <t>2024
(1000 DKK)</t>
  </si>
  <si>
    <t xml:space="preserve">OUTPUT 1 - Total direct activities implemented by local independent partners </t>
  </si>
  <si>
    <t xml:space="preserve">OUTPUT 4 - Total direct activities implemented by local independent partners </t>
  </si>
  <si>
    <t xml:space="preserve">OUTPUT 3 - Total direct activities implemented by local independent partners </t>
  </si>
  <si>
    <t xml:space="preserve">OUTPUT 2 - Total direct activities implemented by local independent partners </t>
  </si>
  <si>
    <t>OUTPUT 1 - Total direct cost (INSERT TEXT DESCRIPTION OF OUTPUT 1)</t>
  </si>
  <si>
    <t>OUTPUT 4 - Total direct cost (INSERT TEXT DESCRIPTION OF OUTPUT 4)</t>
  </si>
  <si>
    <t>OUTPUT 3 - Total direct allocated programme-supporting (activity-specific) cost</t>
  </si>
  <si>
    <t>OUTPUT 3 - Total direct cost (INSERT TEXT DESCRIPTION OF OUTPUT 3)</t>
  </si>
  <si>
    <t>OUTPUT 2 - Total direct cost (INSERT TEXT DESCRIPTION OF OUTPUT 2)</t>
  </si>
  <si>
    <t>A - Total direct cost: Programme specific activities supporting main outcome of ‘INSERT OUTCOME TEXT’</t>
  </si>
  <si>
    <t>Share of budget (2021)</t>
  </si>
  <si>
    <t>Share of budget (2024)</t>
  </si>
  <si>
    <t>Share of direct cost (2024)</t>
  </si>
  <si>
    <t>Budget category</t>
  </si>
  <si>
    <t>----spent on output-allocated programme supporting cost</t>
  </si>
  <si>
    <t>----spent directly on activities</t>
  </si>
  <si>
    <t>A1</t>
  </si>
  <si>
    <t>A2</t>
  </si>
  <si>
    <t>A3</t>
  </si>
  <si>
    <t>B1</t>
  </si>
  <si>
    <t>B</t>
  </si>
  <si>
    <t>Total budget (A+B)</t>
  </si>
  <si>
    <t>2025
(1000 DKK)</t>
  </si>
  <si>
    <t>Share of budget (2025)</t>
  </si>
  <si>
    <t>Share of direct cost (2025)</t>
  </si>
  <si>
    <t>----spent directly through transfers to local independent partners</t>
  </si>
  <si>
    <t>Administration fee (non-activity specific, max 7% of direct costs)</t>
  </si>
  <si>
    <t>GRANT (annual liquidity required / disbursent plan)</t>
  </si>
  <si>
    <t>A7</t>
  </si>
  <si>
    <t>A</t>
  </si>
  <si>
    <t>*For larger projects covering activities in several countries, please add extra budgetsheet for each country as well as summary budget sheet.</t>
  </si>
  <si>
    <t>Organisation:</t>
  </si>
  <si>
    <t>Project title:</t>
  </si>
  <si>
    <t>Project period:</t>
  </si>
  <si>
    <t>F2 reference number:</t>
  </si>
  <si>
    <t>Annex 3 - Budget template - example</t>
  </si>
  <si>
    <t>N.B. This is a direct translation of the Danish version of the annex. The wording of the Danish version takes precedence at all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</si>
</sst>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Garamond"/>
      <family val="1"/>
    </font>
    <font>
      <sz val="13"/>
      <name val="Garamond"/>
      <family val="1"/>
    </font>
    <font>
      <b/>
      <sz val="13"/>
      <name val="Garamond"/>
      <family val="1"/>
    </font>
    <font>
      <sz val="13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164" fontId="2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5" fontId="2" fillId="0" borderId="1" xfId="1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vertical="center" wrapText="1"/>
    </xf>
    <xf numFmtId="165" fontId="1" fillId="7" borderId="1" xfId="1" applyNumberFormat="1" applyFont="1" applyFill="1" applyBorder="1" applyAlignment="1" applyProtection="1">
      <alignment horizontal="right" vertical="center" wrapText="1"/>
    </xf>
    <xf numFmtId="164" fontId="1" fillId="7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9" fontId="1" fillId="7" borderId="1" xfId="2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165" fontId="1" fillId="3" borderId="1" xfId="1" applyNumberFormat="1" applyFont="1" applyFill="1" applyBorder="1" applyAlignment="1" applyProtection="1">
      <alignment horizontal="right" vertical="center" wrapText="1"/>
    </xf>
    <xf numFmtId="164" fontId="1" fillId="3" borderId="1" xfId="2" applyNumberFormat="1" applyFont="1" applyFill="1" applyBorder="1" applyAlignment="1" applyProtection="1">
      <alignment horizontal="center" vertical="center" wrapText="1"/>
    </xf>
    <xf numFmtId="9" fontId="1" fillId="3" borderId="1" xfId="2" applyFont="1" applyFill="1" applyBorder="1" applyAlignment="1" applyProtection="1">
      <alignment horizontal="right" vertical="center" wrapText="1"/>
    </xf>
    <xf numFmtId="0" fontId="3" fillId="2" borderId="1" xfId="0" quotePrefix="1" applyFont="1" applyFill="1" applyBorder="1" applyAlignment="1" applyProtection="1">
      <alignment vertical="center" wrapText="1"/>
    </xf>
    <xf numFmtId="165" fontId="3" fillId="2" borderId="1" xfId="1" applyNumberFormat="1" applyFont="1" applyFill="1" applyBorder="1" applyAlignment="1" applyProtection="1">
      <alignment horizontal="right" vertical="center" wrapText="1"/>
    </xf>
    <xf numFmtId="164" fontId="3" fillId="5" borderId="1" xfId="2" applyNumberFormat="1" applyFont="1" applyFill="1" applyBorder="1" applyAlignment="1" applyProtection="1">
      <alignment horizontal="center" vertical="center" wrapText="1"/>
    </xf>
    <xf numFmtId="0" fontId="3" fillId="2" borderId="1" xfId="0" quotePrefix="1" applyFont="1" applyFill="1" applyBorder="1" applyAlignment="1" applyProtection="1">
      <alignment horizontal="left" vertical="center" wrapText="1" indent="6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top"/>
    </xf>
    <xf numFmtId="0" fontId="1" fillId="4" borderId="1" xfId="0" applyFont="1" applyFill="1" applyBorder="1" applyAlignment="1" applyProtection="1">
      <alignment vertical="center" wrapText="1"/>
    </xf>
    <xf numFmtId="165" fontId="1" fillId="4" borderId="1" xfId="1" applyNumberFormat="1" applyFont="1" applyFill="1" applyBorder="1" applyAlignment="1" applyProtection="1">
      <alignment horizontal="right" vertical="center" wrapText="1"/>
    </xf>
    <xf numFmtId="164" fontId="1" fillId="4" borderId="1" xfId="2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right" vertical="center" wrapText="1"/>
    </xf>
    <xf numFmtId="164" fontId="1" fillId="2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164" fontId="3" fillId="0" borderId="1" xfId="2" applyNumberFormat="1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center" wrapText="1"/>
    </xf>
    <xf numFmtId="165" fontId="3" fillId="0" borderId="0" xfId="1" applyNumberFormat="1" applyFont="1" applyFill="1" applyBorder="1" applyAlignment="1" applyProtection="1">
      <alignment horizontal="right" vertical="center" wrapText="1"/>
    </xf>
    <xf numFmtId="164" fontId="3" fillId="0" borderId="0" xfId="2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Protection="1"/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 wrapText="1" shrinkToFit="1"/>
    </xf>
    <xf numFmtId="0" fontId="2" fillId="0" borderId="0" xfId="0" applyFont="1" applyFill="1" applyProtection="1"/>
    <xf numFmtId="0" fontId="7" fillId="8" borderId="0" xfId="0" applyFont="1" applyFill="1"/>
    <xf numFmtId="0" fontId="6" fillId="8" borderId="0" xfId="0" applyFont="1" applyFill="1"/>
    <xf numFmtId="0" fontId="6" fillId="8" borderId="0" xfId="0" applyFont="1" applyFill="1" applyAlignment="1"/>
    <xf numFmtId="0" fontId="5" fillId="0" borderId="0" xfId="0" applyFont="1" applyFill="1" applyAlignment="1"/>
    <xf numFmtId="0" fontId="2" fillId="0" borderId="1" xfId="0" applyFont="1" applyBorder="1" applyAlignment="1" applyProtection="1">
      <alignment horizontal="center" vertical="center"/>
    </xf>
    <xf numFmtId="0" fontId="6" fillId="0" borderId="0" xfId="0" applyFont="1" applyFill="1" applyAlignment="1">
      <alignment horizontal="left" wrapText="1" shrinkToFit="1"/>
    </xf>
    <xf numFmtId="0" fontId="8" fillId="0" borderId="0" xfId="0" applyFont="1"/>
    <xf numFmtId="0" fontId="8" fillId="9" borderId="0" xfId="0" applyFont="1" applyFill="1"/>
    <xf numFmtId="0" fontId="5" fillId="9" borderId="0" xfId="0" applyFont="1" applyFill="1" applyAlignment="1"/>
    <xf numFmtId="0" fontId="6" fillId="9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X36"/>
  <sheetViews>
    <sheetView showGridLines="0" tabSelected="1" zoomScaleNormal="100" zoomScaleSheetLayoutView="85" workbookViewId="0">
      <pane ySplit="8" topLeftCell="A9" activePane="bottomLeft" state="frozen"/>
      <selection activeCell="B1" sqref="B1"/>
      <selection pane="bottomLeft" activeCell="V10" sqref="V10"/>
    </sheetView>
  </sheetViews>
  <sheetFormatPr defaultColWidth="16" defaultRowHeight="12.75" outlineLevelCol="1" x14ac:dyDescent="0.2"/>
  <cols>
    <col min="1" max="1" width="7.85546875" style="1" customWidth="1"/>
    <col min="2" max="2" width="73.42578125" style="1" customWidth="1"/>
    <col min="3" max="3" width="11.140625" style="1" bestFit="1" customWidth="1" collapsed="1"/>
    <col min="4" max="5" width="8.85546875" style="1" hidden="1" customWidth="1" outlineLevel="1"/>
    <col min="6" max="6" width="10.85546875" style="1" bestFit="1" customWidth="1" collapsed="1"/>
    <col min="7" max="8" width="8.85546875" style="1" hidden="1" customWidth="1" outlineLevel="1"/>
    <col min="9" max="9" width="10.140625" style="1" bestFit="1" customWidth="1" collapsed="1"/>
    <col min="10" max="10" width="9.85546875" style="1" hidden="1" customWidth="1" outlineLevel="1"/>
    <col min="11" max="11" width="8.85546875" style="1" hidden="1" customWidth="1" outlineLevel="1"/>
    <col min="12" max="12" width="10.140625" style="1" bestFit="1" customWidth="1" collapsed="1"/>
    <col min="13" max="14" width="8.85546875" style="1" hidden="1" customWidth="1" outlineLevel="1"/>
    <col min="15" max="15" width="10.140625" style="1" bestFit="1" customWidth="1" collapsed="1"/>
    <col min="16" max="17" width="8.85546875" style="1" hidden="1" customWidth="1" outlineLevel="1"/>
    <col min="18" max="18" width="10.140625" style="1" bestFit="1" customWidth="1" collapsed="1"/>
    <col min="19" max="20" width="8.85546875" style="1" hidden="1" customWidth="1" outlineLevel="1"/>
    <col min="21" max="16384" width="16" style="1"/>
  </cols>
  <sheetData>
    <row r="1" spans="1:24" s="39" customFormat="1" ht="19.5" x14ac:dyDescent="0.3">
      <c r="B1" s="47" t="s">
        <v>58</v>
      </c>
      <c r="C1" s="51" t="s">
        <v>59</v>
      </c>
      <c r="D1" s="52"/>
      <c r="E1" s="52"/>
      <c r="F1" s="52"/>
      <c r="G1" s="52"/>
      <c r="H1" s="52"/>
      <c r="I1" s="52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s="39" customFormat="1" ht="16.5" x14ac:dyDescent="0.25">
      <c r="B2" s="40"/>
      <c r="C2" s="50"/>
      <c r="I2" s="41"/>
    </row>
    <row r="3" spans="1:24" s="39" customFormat="1" ht="16.5" x14ac:dyDescent="0.25">
      <c r="A3" s="44" t="s">
        <v>54</v>
      </c>
      <c r="B3" s="45"/>
      <c r="C3" s="49"/>
      <c r="D3" s="49"/>
      <c r="E3" s="49"/>
      <c r="F3" s="49"/>
      <c r="G3" s="49"/>
      <c r="H3" s="49"/>
      <c r="I3" s="49"/>
    </row>
    <row r="4" spans="1:24" s="39" customFormat="1" ht="16.5" x14ac:dyDescent="0.25">
      <c r="A4" s="44" t="s">
        <v>55</v>
      </c>
      <c r="B4" s="46"/>
      <c r="C4" s="42"/>
      <c r="D4" s="42"/>
      <c r="E4" s="42"/>
      <c r="F4" s="42"/>
      <c r="G4" s="42"/>
      <c r="H4" s="42"/>
      <c r="I4" s="42"/>
    </row>
    <row r="5" spans="1:24" s="39" customFormat="1" ht="16.5" x14ac:dyDescent="0.25">
      <c r="A5" s="44" t="s">
        <v>56</v>
      </c>
      <c r="B5" s="46"/>
      <c r="C5" s="42"/>
      <c r="D5" s="42"/>
      <c r="E5" s="42"/>
      <c r="F5" s="42"/>
      <c r="G5" s="42"/>
      <c r="H5" s="42"/>
      <c r="I5" s="42"/>
    </row>
    <row r="6" spans="1:24" s="39" customFormat="1" ht="16.5" x14ac:dyDescent="0.25">
      <c r="A6" s="44" t="s">
        <v>57</v>
      </c>
      <c r="B6" s="46"/>
      <c r="C6" s="42"/>
      <c r="D6" s="42"/>
      <c r="E6" s="42"/>
      <c r="F6" s="42"/>
      <c r="G6" s="42"/>
      <c r="H6" s="42"/>
      <c r="I6" s="42"/>
    </row>
    <row r="7" spans="1:24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24" ht="46.5" customHeight="1" x14ac:dyDescent="0.2">
      <c r="A8" s="2" t="s">
        <v>36</v>
      </c>
      <c r="B8" s="2" t="s">
        <v>0</v>
      </c>
      <c r="C8" s="3" t="s">
        <v>5</v>
      </c>
      <c r="D8" s="4" t="s">
        <v>1</v>
      </c>
      <c r="E8" s="4" t="s">
        <v>4</v>
      </c>
      <c r="F8" s="3" t="s">
        <v>6</v>
      </c>
      <c r="G8" s="4" t="s">
        <v>33</v>
      </c>
      <c r="H8" s="4" t="s">
        <v>7</v>
      </c>
      <c r="I8" s="3" t="s">
        <v>12</v>
      </c>
      <c r="J8" s="4" t="s">
        <v>14</v>
      </c>
      <c r="K8" s="4" t="s">
        <v>15</v>
      </c>
      <c r="L8" s="3" t="s">
        <v>13</v>
      </c>
      <c r="M8" s="4" t="s">
        <v>16</v>
      </c>
      <c r="N8" s="4" t="s">
        <v>17</v>
      </c>
      <c r="O8" s="3" t="s">
        <v>22</v>
      </c>
      <c r="P8" s="4" t="s">
        <v>34</v>
      </c>
      <c r="Q8" s="4" t="s">
        <v>35</v>
      </c>
      <c r="R8" s="3" t="s">
        <v>45</v>
      </c>
      <c r="S8" s="4" t="s">
        <v>46</v>
      </c>
      <c r="T8" s="4" t="s">
        <v>47</v>
      </c>
    </row>
    <row r="9" spans="1:24" x14ac:dyDescent="0.2">
      <c r="A9" s="37" t="s">
        <v>39</v>
      </c>
      <c r="B9" s="6" t="s">
        <v>8</v>
      </c>
      <c r="C9" s="7">
        <f>F9+I9+L9+O9+R9</f>
        <v>550</v>
      </c>
      <c r="D9" s="5">
        <f>C9/C$33</f>
        <v>6.1112672879418128E-2</v>
      </c>
      <c r="E9" s="5">
        <f>C9/C$26</f>
        <v>6.5390559980977411E-2</v>
      </c>
      <c r="F9" s="7">
        <v>150</v>
      </c>
      <c r="G9" s="5">
        <f>F9/F$33</f>
        <v>8.4061712505207276E-2</v>
      </c>
      <c r="H9" s="5">
        <f>F9/F$26</f>
        <v>8.9946032380571792E-2</v>
      </c>
      <c r="I9" s="7">
        <v>100</v>
      </c>
      <c r="J9" s="5">
        <f>I9/I$33</f>
        <v>5.6299966220020377E-2</v>
      </c>
      <c r="K9" s="5">
        <f>I9/I$26</f>
        <v>6.0240963855421804E-2</v>
      </c>
      <c r="L9" s="7">
        <v>100</v>
      </c>
      <c r="M9" s="5">
        <f>L9/L$33</f>
        <v>5.2602970314390492E-2</v>
      </c>
      <c r="N9" s="5">
        <f>L9/L$26</f>
        <v>5.6285178236397823E-2</v>
      </c>
      <c r="O9" s="7">
        <v>100</v>
      </c>
      <c r="P9" s="5">
        <f>O9/O$33</f>
        <v>5.7809037479526051E-2</v>
      </c>
      <c r="Q9" s="5">
        <f>O9/O$26</f>
        <v>6.1855670103092876E-2</v>
      </c>
      <c r="R9" s="7">
        <v>100</v>
      </c>
      <c r="S9" s="5">
        <f>R9/R$33</f>
        <v>5.5300558535641316E-2</v>
      </c>
      <c r="T9" s="5">
        <f>R9/R$26</f>
        <v>5.917159763313621E-2</v>
      </c>
    </row>
    <row r="10" spans="1:24" x14ac:dyDescent="0.2">
      <c r="A10" s="37" t="s">
        <v>40</v>
      </c>
      <c r="B10" s="6" t="s">
        <v>23</v>
      </c>
      <c r="C10" s="7">
        <f t="shared" ref="C10:C21" si="0">F10+I10+L10+O10+R10</f>
        <v>1050</v>
      </c>
      <c r="D10" s="5">
        <f>C10/C$33</f>
        <v>0.1166696482243437</v>
      </c>
      <c r="E10" s="5">
        <f>C10/C$26</f>
        <v>0.12483652360004777</v>
      </c>
      <c r="F10" s="7">
        <v>200</v>
      </c>
      <c r="G10" s="5">
        <f>F10/F$33</f>
        <v>0.11208228334027637</v>
      </c>
      <c r="H10" s="5">
        <f>F10/F$26</f>
        <v>0.11992804317409572</v>
      </c>
      <c r="I10" s="7">
        <v>250</v>
      </c>
      <c r="J10" s="5">
        <f>I10/I$33</f>
        <v>0.14074991555005092</v>
      </c>
      <c r="K10" s="5">
        <f>I10/I$26</f>
        <v>0.15060240963855451</v>
      </c>
      <c r="L10" s="7">
        <v>200</v>
      </c>
      <c r="M10" s="5">
        <f>L10/L$33</f>
        <v>0.10520594062878098</v>
      </c>
      <c r="N10" s="5">
        <f>L10/L$26</f>
        <v>0.11257035647279565</v>
      </c>
      <c r="O10" s="7">
        <v>200</v>
      </c>
      <c r="P10" s="5">
        <f>O10/O$33</f>
        <v>0.1156180749590521</v>
      </c>
      <c r="Q10" s="5">
        <f>O10/O$26</f>
        <v>0.12371134020618575</v>
      </c>
      <c r="R10" s="7">
        <v>200</v>
      </c>
      <c r="S10" s="5">
        <f>R10/R$33</f>
        <v>0.11060111707128263</v>
      </c>
      <c r="T10" s="5">
        <f>R10/R$26</f>
        <v>0.11834319526627242</v>
      </c>
    </row>
    <row r="11" spans="1:24" x14ac:dyDescent="0.2">
      <c r="A11" s="37" t="s">
        <v>41</v>
      </c>
      <c r="B11" s="6" t="s">
        <v>21</v>
      </c>
      <c r="C11" s="7">
        <f t="shared" si="0"/>
        <v>580</v>
      </c>
      <c r="D11" s="5">
        <f>C11/C$33</f>
        <v>6.4446091400113661E-2</v>
      </c>
      <c r="E11" s="5">
        <f>C11/C$26</f>
        <v>6.8957317798121628E-2</v>
      </c>
      <c r="F11" s="7">
        <v>100</v>
      </c>
      <c r="G11" s="5">
        <f>F11/F$33</f>
        <v>5.6041141670138184E-2</v>
      </c>
      <c r="H11" s="5">
        <f>F11/F$26</f>
        <v>5.9964021587047861E-2</v>
      </c>
      <c r="I11" s="7">
        <v>100</v>
      </c>
      <c r="J11" s="5">
        <f>I11/I$33</f>
        <v>5.6299966220020377E-2</v>
      </c>
      <c r="K11" s="5">
        <f>I11/I$26</f>
        <v>6.0240963855421804E-2</v>
      </c>
      <c r="L11" s="7">
        <v>100</v>
      </c>
      <c r="M11" s="5">
        <f>L11/L$33</f>
        <v>5.2602970314390492E-2</v>
      </c>
      <c r="N11" s="5">
        <f>L11/L$26</f>
        <v>5.6285178236397823E-2</v>
      </c>
      <c r="O11" s="7">
        <v>100</v>
      </c>
      <c r="P11" s="5">
        <f>O11/O$33</f>
        <v>5.7809037479526051E-2</v>
      </c>
      <c r="Q11" s="5">
        <f>O11/O$26</f>
        <v>6.1855670103092876E-2</v>
      </c>
      <c r="R11" s="7">
        <v>180</v>
      </c>
      <c r="S11" s="5">
        <f>R11/R$33</f>
        <v>9.9541005364154361E-2</v>
      </c>
      <c r="T11" s="5">
        <f>R11/R$26</f>
        <v>0.10650887573964517</v>
      </c>
    </row>
    <row r="12" spans="1:24" x14ac:dyDescent="0.2">
      <c r="A12" s="8"/>
      <c r="B12" s="9" t="s">
        <v>27</v>
      </c>
      <c r="C12" s="10">
        <f t="shared" si="0"/>
        <v>2180</v>
      </c>
      <c r="D12" s="10">
        <f>D9+D11</f>
        <v>0.12555876427953178</v>
      </c>
      <c r="E12" s="10">
        <f>E9+E11</f>
        <v>0.13434787777909904</v>
      </c>
      <c r="F12" s="10">
        <f>F9+F10+F11</f>
        <v>450</v>
      </c>
      <c r="G12" s="10">
        <f>G9+G10+G11</f>
        <v>0.25218513751562183</v>
      </c>
      <c r="H12" s="10">
        <f>H9+H10+H11</f>
        <v>0.26983809714171536</v>
      </c>
      <c r="I12" s="10">
        <f>I9+I10+I11</f>
        <v>450</v>
      </c>
      <c r="J12" s="11"/>
      <c r="K12" s="11"/>
      <c r="L12" s="10">
        <f>L9+L10+L11</f>
        <v>400</v>
      </c>
      <c r="M12" s="11"/>
      <c r="N12" s="11"/>
      <c r="O12" s="10">
        <f>O9+O10+O11</f>
        <v>400</v>
      </c>
      <c r="P12" s="11"/>
      <c r="Q12" s="11"/>
      <c r="R12" s="10">
        <f>R9+R10+R11</f>
        <v>480</v>
      </c>
      <c r="S12" s="11"/>
      <c r="T12" s="11"/>
    </row>
    <row r="13" spans="1:24" x14ac:dyDescent="0.2">
      <c r="A13" s="37" t="s">
        <v>39</v>
      </c>
      <c r="B13" s="12" t="s">
        <v>9</v>
      </c>
      <c r="C13" s="7">
        <f t="shared" si="0"/>
        <v>666.66666666666504</v>
      </c>
      <c r="D13" s="5">
        <f t="shared" ref="D13:D26" si="1">C13/C$33</f>
        <v>7.4075967126567249E-2</v>
      </c>
      <c r="E13" s="5">
        <f t="shared" ref="E13:E26" si="2">C13/C$26</f>
        <v>7.9261284825426964E-2</v>
      </c>
      <c r="F13" s="7">
        <v>133.333333333333</v>
      </c>
      <c r="G13" s="5">
        <f>F13/F$33</f>
        <v>7.4721522226850731E-2</v>
      </c>
      <c r="H13" s="5">
        <f>F13/F$26</f>
        <v>7.9952028782730278E-2</v>
      </c>
      <c r="I13" s="7">
        <v>133.333333333333</v>
      </c>
      <c r="J13" s="5">
        <f t="shared" ref="J13:J24" si="3">I13/I$33</f>
        <v>7.5066621626693641E-2</v>
      </c>
      <c r="K13" s="5">
        <f t="shared" ref="K13:K24" si="4">I13/I$26</f>
        <v>8.0321285140562207E-2</v>
      </c>
      <c r="L13" s="7">
        <v>133.333333333333</v>
      </c>
      <c r="M13" s="5">
        <f t="shared" ref="M13:M24" si="5">L13/L$33</f>
        <v>7.013729375252048E-2</v>
      </c>
      <c r="N13" s="5">
        <f t="shared" ref="N13:N24" si="6">L13/L$26</f>
        <v>7.5046904315196908E-2</v>
      </c>
      <c r="O13" s="7">
        <v>133.333333333333</v>
      </c>
      <c r="P13" s="5">
        <f t="shared" ref="P13:P26" si="7">O13/O$33</f>
        <v>7.7078716639367884E-2</v>
      </c>
      <c r="Q13" s="5">
        <f t="shared" ref="Q13:Q26" si="8">O13/O$26</f>
        <v>8.2474226804123626E-2</v>
      </c>
      <c r="R13" s="7">
        <v>133.333333333333</v>
      </c>
      <c r="S13" s="5">
        <f t="shared" ref="S13:S26" si="9">R13/R$33</f>
        <v>7.3734078047521565E-2</v>
      </c>
      <c r="T13" s="5">
        <f t="shared" ref="T13:T26" si="10">R13/R$26</f>
        <v>7.8895463510848085E-2</v>
      </c>
    </row>
    <row r="14" spans="1:24" x14ac:dyDescent="0.2">
      <c r="A14" s="37" t="s">
        <v>40</v>
      </c>
      <c r="B14" s="12" t="s">
        <v>26</v>
      </c>
      <c r="C14" s="7">
        <f t="shared" si="0"/>
        <v>833.33333333333212</v>
      </c>
      <c r="D14" s="5">
        <f t="shared" si="1"/>
        <v>9.2594958908209152E-2</v>
      </c>
      <c r="E14" s="5">
        <f t="shared" si="2"/>
        <v>9.9076606031783809E-2</v>
      </c>
      <c r="F14" s="7">
        <v>133.333333333333</v>
      </c>
      <c r="G14" s="5">
        <f>F14/F$33</f>
        <v>7.4721522226850731E-2</v>
      </c>
      <c r="H14" s="5">
        <f>F14/F$26</f>
        <v>7.9952028782730278E-2</v>
      </c>
      <c r="I14" s="7">
        <v>133.333333333333</v>
      </c>
      <c r="J14" s="5">
        <f t="shared" si="3"/>
        <v>7.5066621626693641E-2</v>
      </c>
      <c r="K14" s="5">
        <f t="shared" si="4"/>
        <v>8.0321285140562207E-2</v>
      </c>
      <c r="L14" s="7">
        <v>300</v>
      </c>
      <c r="M14" s="5">
        <f t="shared" si="5"/>
        <v>0.15780891094317145</v>
      </c>
      <c r="N14" s="5">
        <f t="shared" si="6"/>
        <v>0.16885553470919348</v>
      </c>
      <c r="O14" s="7">
        <v>133.333333333333</v>
      </c>
      <c r="P14" s="5">
        <f t="shared" si="7"/>
        <v>7.7078716639367884E-2</v>
      </c>
      <c r="Q14" s="5">
        <f t="shared" si="8"/>
        <v>8.2474226804123626E-2</v>
      </c>
      <c r="R14" s="7">
        <v>133.333333333333</v>
      </c>
      <c r="S14" s="5">
        <f t="shared" si="9"/>
        <v>7.3734078047521565E-2</v>
      </c>
      <c r="T14" s="5">
        <f t="shared" si="10"/>
        <v>7.8895463510848085E-2</v>
      </c>
    </row>
    <row r="15" spans="1:24" x14ac:dyDescent="0.2">
      <c r="A15" s="37" t="s">
        <v>41</v>
      </c>
      <c r="B15" s="12" t="s">
        <v>19</v>
      </c>
      <c r="C15" s="7">
        <f t="shared" si="0"/>
        <v>673.33333333333201</v>
      </c>
      <c r="D15" s="5">
        <f t="shared" si="1"/>
        <v>7.4816726797832953E-2</v>
      </c>
      <c r="E15" s="5">
        <f t="shared" si="2"/>
        <v>8.0053897673681276E-2</v>
      </c>
      <c r="F15" s="7">
        <v>133.333333333333</v>
      </c>
      <c r="G15" s="5">
        <f>F15/F$33</f>
        <v>7.4721522226850731E-2</v>
      </c>
      <c r="H15" s="5">
        <f>F15/F$26</f>
        <v>7.9952028782730278E-2</v>
      </c>
      <c r="I15" s="7">
        <v>133.333333333333</v>
      </c>
      <c r="J15" s="5">
        <f t="shared" si="3"/>
        <v>7.5066621626693641E-2</v>
      </c>
      <c r="K15" s="5">
        <f t="shared" si="4"/>
        <v>8.0321285140562207E-2</v>
      </c>
      <c r="L15" s="7">
        <v>133.333333333333</v>
      </c>
      <c r="M15" s="5">
        <f t="shared" si="5"/>
        <v>7.013729375252048E-2</v>
      </c>
      <c r="N15" s="5">
        <f t="shared" si="6"/>
        <v>7.5046904315196908E-2</v>
      </c>
      <c r="O15" s="7">
        <v>140</v>
      </c>
      <c r="P15" s="5">
        <f t="shared" si="7"/>
        <v>8.0932652471336478E-2</v>
      </c>
      <c r="Q15" s="5">
        <f t="shared" si="8"/>
        <v>8.6597938144330033E-2</v>
      </c>
      <c r="R15" s="7">
        <v>133.333333333333</v>
      </c>
      <c r="S15" s="5">
        <f t="shared" si="9"/>
        <v>7.3734078047521565E-2</v>
      </c>
      <c r="T15" s="5">
        <f t="shared" si="10"/>
        <v>7.8895463510848085E-2</v>
      </c>
    </row>
    <row r="16" spans="1:24" x14ac:dyDescent="0.2">
      <c r="A16" s="8"/>
      <c r="B16" s="9" t="s">
        <v>31</v>
      </c>
      <c r="C16" s="10">
        <f t="shared" si="0"/>
        <v>2173.3333333333289</v>
      </c>
      <c r="D16" s="11">
        <f t="shared" si="1"/>
        <v>0.24148765283260931</v>
      </c>
      <c r="E16" s="11">
        <f t="shared" si="2"/>
        <v>0.25839178853089201</v>
      </c>
      <c r="F16" s="10">
        <f t="shared" ref="F16" si="11">F13+F14+F15</f>
        <v>399.99999999999898</v>
      </c>
      <c r="G16" s="10">
        <f>G13+G14+G15</f>
        <v>0.22416456668055218</v>
      </c>
      <c r="H16" s="10">
        <f>H13+H14+H15</f>
        <v>0.23985608634819083</v>
      </c>
      <c r="I16" s="10">
        <f t="shared" ref="I16" si="12">I13+I14+I15</f>
        <v>399.99999999999898</v>
      </c>
      <c r="J16" s="11">
        <f t="shared" si="3"/>
        <v>0.22519986488008092</v>
      </c>
      <c r="K16" s="11">
        <f t="shared" si="4"/>
        <v>0.24096385542168658</v>
      </c>
      <c r="L16" s="10">
        <f t="shared" ref="L16" si="13">L13+L14+L15</f>
        <v>566.66666666666606</v>
      </c>
      <c r="M16" s="11">
        <f t="shared" si="5"/>
        <v>0.29808349844821247</v>
      </c>
      <c r="N16" s="11">
        <f t="shared" si="6"/>
        <v>0.31894934333958735</v>
      </c>
      <c r="O16" s="10">
        <f t="shared" ref="O16" si="14">O13+O14+O15</f>
        <v>406.666666666666</v>
      </c>
      <c r="P16" s="11">
        <f t="shared" si="7"/>
        <v>0.23509008575007223</v>
      </c>
      <c r="Q16" s="11">
        <f t="shared" si="8"/>
        <v>0.25154639175257731</v>
      </c>
      <c r="R16" s="10">
        <f t="shared" ref="R16" si="15">R13+R14+R15</f>
        <v>399.99999999999898</v>
      </c>
      <c r="S16" s="11">
        <f t="shared" si="9"/>
        <v>0.22120223414256471</v>
      </c>
      <c r="T16" s="11">
        <f t="shared" si="10"/>
        <v>0.23668639053254423</v>
      </c>
    </row>
    <row r="17" spans="1:20" x14ac:dyDescent="0.2">
      <c r="A17" s="37" t="s">
        <v>39</v>
      </c>
      <c r="B17" s="6" t="s">
        <v>10</v>
      </c>
      <c r="C17" s="7">
        <f t="shared" si="0"/>
        <v>674.33333333333212</v>
      </c>
      <c r="D17" s="5">
        <f t="shared" si="1"/>
        <v>7.4927840748522809E-2</v>
      </c>
      <c r="E17" s="5">
        <f t="shared" si="2"/>
        <v>8.017278960091942E-2</v>
      </c>
      <c r="F17" s="7">
        <v>141</v>
      </c>
      <c r="G17" s="5">
        <f>F17/F$33</f>
        <v>7.9018009754894841E-2</v>
      </c>
      <c r="H17" s="5">
        <f>F17/F$26</f>
        <v>8.4549270437737481E-2</v>
      </c>
      <c r="I17" s="7">
        <v>133.333333333333</v>
      </c>
      <c r="J17" s="5">
        <f t="shared" si="3"/>
        <v>7.5066621626693641E-2</v>
      </c>
      <c r="K17" s="5">
        <f t="shared" si="4"/>
        <v>8.0321285140562207E-2</v>
      </c>
      <c r="L17" s="7">
        <v>133.333333333333</v>
      </c>
      <c r="M17" s="5">
        <f t="shared" si="5"/>
        <v>7.013729375252048E-2</v>
      </c>
      <c r="N17" s="5">
        <f t="shared" si="6"/>
        <v>7.5046904315196908E-2</v>
      </c>
      <c r="O17" s="7">
        <v>133.333333333333</v>
      </c>
      <c r="P17" s="5">
        <f t="shared" si="7"/>
        <v>7.7078716639367884E-2</v>
      </c>
      <c r="Q17" s="5">
        <f t="shared" si="8"/>
        <v>8.2474226804123626E-2</v>
      </c>
      <c r="R17" s="7">
        <v>133.333333333333</v>
      </c>
      <c r="S17" s="5">
        <f t="shared" si="9"/>
        <v>7.3734078047521565E-2</v>
      </c>
      <c r="T17" s="5">
        <f t="shared" si="10"/>
        <v>7.8895463510848085E-2</v>
      </c>
    </row>
    <row r="18" spans="1:20" x14ac:dyDescent="0.2">
      <c r="A18" s="37" t="s">
        <v>40</v>
      </c>
      <c r="B18" s="6" t="s">
        <v>25</v>
      </c>
      <c r="C18" s="7">
        <f t="shared" si="0"/>
        <v>666.66666666666504</v>
      </c>
      <c r="D18" s="5">
        <f t="shared" si="1"/>
        <v>7.4075967126567249E-2</v>
      </c>
      <c r="E18" s="5">
        <f t="shared" si="2"/>
        <v>7.9261284825426964E-2</v>
      </c>
      <c r="F18" s="7">
        <v>133.333333333333</v>
      </c>
      <c r="G18" s="5">
        <f>F18/F$33</f>
        <v>7.4721522226850731E-2</v>
      </c>
      <c r="H18" s="5">
        <f>F18/F$26</f>
        <v>7.9952028782730278E-2</v>
      </c>
      <c r="I18" s="7">
        <v>133.333333333333</v>
      </c>
      <c r="J18" s="5">
        <f t="shared" si="3"/>
        <v>7.5066621626693641E-2</v>
      </c>
      <c r="K18" s="5">
        <f t="shared" si="4"/>
        <v>8.0321285140562207E-2</v>
      </c>
      <c r="L18" s="7">
        <v>133.333333333333</v>
      </c>
      <c r="M18" s="5">
        <f t="shared" si="5"/>
        <v>7.013729375252048E-2</v>
      </c>
      <c r="N18" s="5">
        <f t="shared" si="6"/>
        <v>7.5046904315196908E-2</v>
      </c>
      <c r="O18" s="7">
        <v>133.333333333333</v>
      </c>
      <c r="P18" s="5">
        <f t="shared" si="7"/>
        <v>7.7078716639367884E-2</v>
      </c>
      <c r="Q18" s="5">
        <f t="shared" si="8"/>
        <v>8.2474226804123626E-2</v>
      </c>
      <c r="R18" s="7">
        <v>133.333333333333</v>
      </c>
      <c r="S18" s="5">
        <f t="shared" si="9"/>
        <v>7.3734078047521565E-2</v>
      </c>
      <c r="T18" s="5">
        <f t="shared" si="10"/>
        <v>7.8895463510848085E-2</v>
      </c>
    </row>
    <row r="19" spans="1:20" x14ac:dyDescent="0.2">
      <c r="A19" s="37" t="s">
        <v>41</v>
      </c>
      <c r="B19" s="6" t="s">
        <v>29</v>
      </c>
      <c r="C19" s="7">
        <f t="shared" si="0"/>
        <v>666.66666666666504</v>
      </c>
      <c r="D19" s="5">
        <f t="shared" si="1"/>
        <v>7.4075967126567249E-2</v>
      </c>
      <c r="E19" s="5">
        <f t="shared" si="2"/>
        <v>7.9261284825426964E-2</v>
      </c>
      <c r="F19" s="7">
        <v>133.333333333333</v>
      </c>
      <c r="G19" s="5">
        <f>F19/F$33</f>
        <v>7.4721522226850731E-2</v>
      </c>
      <c r="H19" s="5">
        <f>F19/F$26</f>
        <v>7.9952028782730278E-2</v>
      </c>
      <c r="I19" s="7">
        <v>133.333333333333</v>
      </c>
      <c r="J19" s="5">
        <f t="shared" si="3"/>
        <v>7.5066621626693641E-2</v>
      </c>
      <c r="K19" s="5">
        <f t="shared" si="4"/>
        <v>8.0321285140562207E-2</v>
      </c>
      <c r="L19" s="7">
        <v>133.333333333333</v>
      </c>
      <c r="M19" s="5">
        <f t="shared" si="5"/>
        <v>7.013729375252048E-2</v>
      </c>
      <c r="N19" s="5">
        <f t="shared" si="6"/>
        <v>7.5046904315196908E-2</v>
      </c>
      <c r="O19" s="7">
        <v>133.333333333333</v>
      </c>
      <c r="P19" s="5">
        <f t="shared" si="7"/>
        <v>7.7078716639367884E-2</v>
      </c>
      <c r="Q19" s="5">
        <f t="shared" si="8"/>
        <v>8.2474226804123626E-2</v>
      </c>
      <c r="R19" s="7">
        <v>133.333333333333</v>
      </c>
      <c r="S19" s="5">
        <f t="shared" si="9"/>
        <v>7.3734078047521565E-2</v>
      </c>
      <c r="T19" s="5">
        <f t="shared" si="10"/>
        <v>7.8895463510848085E-2</v>
      </c>
    </row>
    <row r="20" spans="1:20" x14ac:dyDescent="0.2">
      <c r="A20" s="37"/>
      <c r="B20" s="9" t="s">
        <v>30</v>
      </c>
      <c r="C20" s="10">
        <f t="shared" si="0"/>
        <v>2007.666666666662</v>
      </c>
      <c r="D20" s="11">
        <f t="shared" si="1"/>
        <v>0.22307977500165727</v>
      </c>
      <c r="E20" s="11">
        <f t="shared" si="2"/>
        <v>0.23869535925177332</v>
      </c>
      <c r="F20" s="10">
        <f t="shared" ref="F20" si="16">F17+F18+F19</f>
        <v>407.66666666666606</v>
      </c>
      <c r="G20" s="10">
        <f>G17+G18+G19</f>
        <v>0.2284610542085963</v>
      </c>
      <c r="H20" s="10">
        <f>H17+H18+H19</f>
        <v>0.24445332800319802</v>
      </c>
      <c r="I20" s="10">
        <f t="shared" ref="I20" si="17">I17+I18+I19</f>
        <v>399.99999999999898</v>
      </c>
      <c r="J20" s="11">
        <f t="shared" si="3"/>
        <v>0.22519986488008092</v>
      </c>
      <c r="K20" s="11">
        <f t="shared" si="4"/>
        <v>0.24096385542168658</v>
      </c>
      <c r="L20" s="10">
        <f t="shared" ref="L20" si="18">L17+L18+L19</f>
        <v>399.99999999999898</v>
      </c>
      <c r="M20" s="11">
        <f t="shared" si="5"/>
        <v>0.21041188125756141</v>
      </c>
      <c r="N20" s="11">
        <f t="shared" si="6"/>
        <v>0.22514071294559074</v>
      </c>
      <c r="O20" s="10">
        <f t="shared" ref="O20" si="19">O17+O18+O19</f>
        <v>399.99999999999898</v>
      </c>
      <c r="P20" s="11">
        <f t="shared" si="7"/>
        <v>0.23123614991810362</v>
      </c>
      <c r="Q20" s="11">
        <f t="shared" si="8"/>
        <v>0.24742268041237087</v>
      </c>
      <c r="R20" s="10">
        <f t="shared" ref="R20" si="20">R17+R18+R19</f>
        <v>399.99999999999898</v>
      </c>
      <c r="S20" s="11">
        <f t="shared" si="9"/>
        <v>0.22120223414256471</v>
      </c>
      <c r="T20" s="11">
        <f t="shared" si="10"/>
        <v>0.23668639053254423</v>
      </c>
    </row>
    <row r="21" spans="1:20" x14ac:dyDescent="0.2">
      <c r="A21" s="37" t="s">
        <v>39</v>
      </c>
      <c r="B21" s="6" t="s">
        <v>11</v>
      </c>
      <c r="C21" s="7">
        <f t="shared" si="0"/>
        <v>666.66666666666504</v>
      </c>
      <c r="D21" s="5">
        <f t="shared" si="1"/>
        <v>7.4075967126567249E-2</v>
      </c>
      <c r="E21" s="5">
        <f t="shared" si="2"/>
        <v>7.9261284825426964E-2</v>
      </c>
      <c r="F21" s="7">
        <v>133.333333333333</v>
      </c>
      <c r="G21" s="5">
        <f>F21/F$33</f>
        <v>7.4721522226850731E-2</v>
      </c>
      <c r="H21" s="5">
        <f>F21/F$26</f>
        <v>7.9952028782730278E-2</v>
      </c>
      <c r="I21" s="7">
        <v>133.333333333333</v>
      </c>
      <c r="J21" s="5">
        <f t="shared" si="3"/>
        <v>7.5066621626693641E-2</v>
      </c>
      <c r="K21" s="5">
        <f t="shared" si="4"/>
        <v>8.0321285140562207E-2</v>
      </c>
      <c r="L21" s="7">
        <v>133.333333333333</v>
      </c>
      <c r="M21" s="5">
        <f t="shared" si="5"/>
        <v>7.013729375252048E-2</v>
      </c>
      <c r="N21" s="5">
        <f t="shared" si="6"/>
        <v>7.5046904315196908E-2</v>
      </c>
      <c r="O21" s="7">
        <v>133.333333333333</v>
      </c>
      <c r="P21" s="5">
        <f t="shared" si="7"/>
        <v>7.7078716639367884E-2</v>
      </c>
      <c r="Q21" s="5">
        <f t="shared" si="8"/>
        <v>8.2474226804123626E-2</v>
      </c>
      <c r="R21" s="7">
        <v>133.333333333333</v>
      </c>
      <c r="S21" s="5">
        <f t="shared" si="9"/>
        <v>7.3734078047521565E-2</v>
      </c>
      <c r="T21" s="5">
        <f t="shared" si="10"/>
        <v>7.8895463510848085E-2</v>
      </c>
    </row>
    <row r="22" spans="1:20" x14ac:dyDescent="0.2">
      <c r="A22" s="37" t="s">
        <v>40</v>
      </c>
      <c r="B22" s="6" t="s">
        <v>24</v>
      </c>
      <c r="C22" s="7">
        <f t="shared" ref="C22:C34" si="21">F22+I22+L22+O22+R22</f>
        <v>666.66666666666504</v>
      </c>
      <c r="D22" s="5">
        <f t="shared" si="1"/>
        <v>7.4075967126567249E-2</v>
      </c>
      <c r="E22" s="5">
        <f t="shared" si="2"/>
        <v>7.9261284825426964E-2</v>
      </c>
      <c r="F22" s="7">
        <v>133.333333333333</v>
      </c>
      <c r="G22" s="5">
        <f>F22/F$33</f>
        <v>7.4721522226850731E-2</v>
      </c>
      <c r="H22" s="5">
        <f>F22/F$26</f>
        <v>7.9952028782730278E-2</v>
      </c>
      <c r="I22" s="7">
        <v>133.333333333333</v>
      </c>
      <c r="J22" s="5">
        <f t="shared" si="3"/>
        <v>7.5066621626693641E-2</v>
      </c>
      <c r="K22" s="5">
        <f t="shared" si="4"/>
        <v>8.0321285140562207E-2</v>
      </c>
      <c r="L22" s="7">
        <v>133.333333333333</v>
      </c>
      <c r="M22" s="5">
        <f t="shared" si="5"/>
        <v>7.013729375252048E-2</v>
      </c>
      <c r="N22" s="5">
        <f t="shared" si="6"/>
        <v>7.5046904315196908E-2</v>
      </c>
      <c r="O22" s="7">
        <v>133.333333333333</v>
      </c>
      <c r="P22" s="5">
        <f t="shared" si="7"/>
        <v>7.7078716639367884E-2</v>
      </c>
      <c r="Q22" s="5">
        <f t="shared" si="8"/>
        <v>8.2474226804123626E-2</v>
      </c>
      <c r="R22" s="7">
        <v>133.333333333333</v>
      </c>
      <c r="S22" s="5">
        <f t="shared" si="9"/>
        <v>7.3734078047521565E-2</v>
      </c>
      <c r="T22" s="5">
        <f t="shared" si="10"/>
        <v>7.8895463510848085E-2</v>
      </c>
    </row>
    <row r="23" spans="1:20" x14ac:dyDescent="0.2">
      <c r="A23" s="37" t="s">
        <v>41</v>
      </c>
      <c r="B23" s="6" t="s">
        <v>20</v>
      </c>
      <c r="C23" s="7">
        <f t="shared" si="21"/>
        <v>666.66666666666504</v>
      </c>
      <c r="D23" s="5">
        <f t="shared" si="1"/>
        <v>7.4075967126567249E-2</v>
      </c>
      <c r="E23" s="5">
        <f t="shared" si="2"/>
        <v>7.9261284825426964E-2</v>
      </c>
      <c r="F23" s="7">
        <v>133.333333333333</v>
      </c>
      <c r="G23" s="5">
        <f>F23/F$33</f>
        <v>7.4721522226850731E-2</v>
      </c>
      <c r="H23" s="5">
        <f>F23/F$26</f>
        <v>7.9952028782730278E-2</v>
      </c>
      <c r="I23" s="7">
        <v>133.333333333333</v>
      </c>
      <c r="J23" s="5">
        <f t="shared" si="3"/>
        <v>7.5066621626693641E-2</v>
      </c>
      <c r="K23" s="5">
        <f t="shared" si="4"/>
        <v>8.0321285140562207E-2</v>
      </c>
      <c r="L23" s="7">
        <v>133.333333333333</v>
      </c>
      <c r="M23" s="5">
        <f t="shared" si="5"/>
        <v>7.013729375252048E-2</v>
      </c>
      <c r="N23" s="5">
        <f t="shared" si="6"/>
        <v>7.5046904315196908E-2</v>
      </c>
      <c r="O23" s="7">
        <v>133.333333333333</v>
      </c>
      <c r="P23" s="5">
        <f t="shared" si="7"/>
        <v>7.7078716639367884E-2</v>
      </c>
      <c r="Q23" s="5">
        <f t="shared" si="8"/>
        <v>8.2474226804123626E-2</v>
      </c>
      <c r="R23" s="7">
        <v>133.333333333333</v>
      </c>
      <c r="S23" s="5">
        <f t="shared" si="9"/>
        <v>7.3734078047521565E-2</v>
      </c>
      <c r="T23" s="5">
        <f t="shared" si="10"/>
        <v>7.8895463510848085E-2</v>
      </c>
    </row>
    <row r="24" spans="1:20" x14ac:dyDescent="0.2">
      <c r="A24" s="37"/>
      <c r="B24" s="9" t="s">
        <v>28</v>
      </c>
      <c r="C24" s="10">
        <f t="shared" si="21"/>
        <v>1999.999999999995</v>
      </c>
      <c r="D24" s="11">
        <f t="shared" si="1"/>
        <v>0.22222790137970172</v>
      </c>
      <c r="E24" s="11">
        <f t="shared" si="2"/>
        <v>0.23778385447628086</v>
      </c>
      <c r="F24" s="10">
        <f>F21+F22+F23</f>
        <v>399.99999999999898</v>
      </c>
      <c r="G24" s="13">
        <f>G21+G22+G23</f>
        <v>0.22416456668055218</v>
      </c>
      <c r="H24" s="13">
        <f>H21+H22+H23</f>
        <v>0.23985608634819083</v>
      </c>
      <c r="I24" s="10">
        <f t="shared" ref="I24" si="22">I21+I22+I23</f>
        <v>399.99999999999898</v>
      </c>
      <c r="J24" s="13">
        <f t="shared" si="3"/>
        <v>0.22519986488008092</v>
      </c>
      <c r="K24" s="13">
        <f t="shared" si="4"/>
        <v>0.24096385542168658</v>
      </c>
      <c r="L24" s="10">
        <f t="shared" ref="L24" si="23">L21+L22+L23</f>
        <v>399.99999999999898</v>
      </c>
      <c r="M24" s="13">
        <f t="shared" si="5"/>
        <v>0.21041188125756141</v>
      </c>
      <c r="N24" s="13">
        <f t="shared" si="6"/>
        <v>0.22514071294559074</v>
      </c>
      <c r="O24" s="10">
        <f t="shared" ref="O24" si="24">O21+O22+O23</f>
        <v>399.99999999999898</v>
      </c>
      <c r="P24" s="13">
        <f t="shared" si="7"/>
        <v>0.23123614991810362</v>
      </c>
      <c r="Q24" s="13">
        <f t="shared" si="8"/>
        <v>0.24742268041237087</v>
      </c>
      <c r="R24" s="10">
        <f t="shared" ref="R24" si="25">R21+R22+R23</f>
        <v>399.99999999999898</v>
      </c>
      <c r="S24" s="13">
        <f t="shared" si="9"/>
        <v>0.22120223414256471</v>
      </c>
      <c r="T24" s="13">
        <f t="shared" si="10"/>
        <v>0.23668639053254423</v>
      </c>
    </row>
    <row r="25" spans="1:20" x14ac:dyDescent="0.2">
      <c r="A25" s="24" t="s">
        <v>51</v>
      </c>
      <c r="B25" s="6" t="s">
        <v>2</v>
      </c>
      <c r="C25" s="7">
        <f>F25+I25+L25+O25+R25</f>
        <v>50</v>
      </c>
      <c r="D25" s="5">
        <f t="shared" si="1"/>
        <v>5.5556975344925571E-3</v>
      </c>
      <c r="E25" s="5">
        <f t="shared" si="2"/>
        <v>5.9445963619070364E-3</v>
      </c>
      <c r="F25" s="7">
        <v>10</v>
      </c>
      <c r="G25" s="5">
        <f>F25/F$33</f>
        <v>5.6041141670138189E-3</v>
      </c>
      <c r="H25" s="5">
        <f>F25/F$26</f>
        <v>5.9964021587047859E-3</v>
      </c>
      <c r="I25" s="7">
        <v>10</v>
      </c>
      <c r="J25" s="5"/>
      <c r="K25" s="5"/>
      <c r="L25" s="7">
        <v>10</v>
      </c>
      <c r="M25" s="5"/>
      <c r="N25" s="5"/>
      <c r="O25" s="7">
        <v>10</v>
      </c>
      <c r="P25" s="5">
        <f t="shared" si="7"/>
        <v>5.7809037479526048E-3</v>
      </c>
      <c r="Q25" s="5">
        <f t="shared" si="8"/>
        <v>6.1855670103092876E-3</v>
      </c>
      <c r="R25" s="7">
        <v>10</v>
      </c>
      <c r="S25" s="5">
        <f t="shared" si="9"/>
        <v>5.5300558535641316E-3</v>
      </c>
      <c r="T25" s="5">
        <f t="shared" si="10"/>
        <v>5.9171597633136206E-3</v>
      </c>
    </row>
    <row r="26" spans="1:20" ht="25.5" x14ac:dyDescent="0.2">
      <c r="A26" s="14" t="s">
        <v>52</v>
      </c>
      <c r="B26" s="15" t="s">
        <v>32</v>
      </c>
      <c r="C26" s="16">
        <f>F26+I26+L26+O26+R26</f>
        <v>8410.9999999999854</v>
      </c>
      <c r="D26" s="17">
        <f t="shared" si="1"/>
        <v>0.93457943925233633</v>
      </c>
      <c r="E26" s="17">
        <f t="shared" si="2"/>
        <v>1</v>
      </c>
      <c r="F26" s="16">
        <f>F12+F16+F20+F24+F25</f>
        <v>1667.6666666666642</v>
      </c>
      <c r="G26" s="18">
        <f>G12+G16+G20+G24</f>
        <v>0.92897532508532243</v>
      </c>
      <c r="H26" s="18">
        <f>H12+H16+H20+H24</f>
        <v>0.99400359784129511</v>
      </c>
      <c r="I26" s="16">
        <f>I12+I16+I20+I24+I25</f>
        <v>1659.9999999999968</v>
      </c>
      <c r="J26" s="18">
        <f>I26/I$33</f>
        <v>0.93457943925233644</v>
      </c>
      <c r="K26" s="18">
        <f>I26/I$26</f>
        <v>1</v>
      </c>
      <c r="L26" s="16">
        <f>L12+L16+L20+L24+L25</f>
        <v>1776.6666666666642</v>
      </c>
      <c r="M26" s="18">
        <f>L26/L$33</f>
        <v>0.93457943925233644</v>
      </c>
      <c r="N26" s="18">
        <f>L26/L$26</f>
        <v>1</v>
      </c>
      <c r="O26" s="16">
        <f>O12+O16+O20+O24+O25</f>
        <v>1616.6666666666642</v>
      </c>
      <c r="P26" s="18">
        <f t="shared" si="7"/>
        <v>0.93457943925233644</v>
      </c>
      <c r="Q26" s="18">
        <f t="shared" si="8"/>
        <v>1</v>
      </c>
      <c r="R26" s="16">
        <f>R12+R16+R20+R24+R25</f>
        <v>1689.9999999999968</v>
      </c>
      <c r="S26" s="18">
        <f t="shared" si="9"/>
        <v>0.93457943925233644</v>
      </c>
      <c r="T26" s="18">
        <f t="shared" si="10"/>
        <v>1</v>
      </c>
    </row>
    <row r="27" spans="1:20" x14ac:dyDescent="0.2">
      <c r="A27" s="48"/>
      <c r="B27" s="19" t="s">
        <v>18</v>
      </c>
      <c r="C27" s="20">
        <f t="shared" si="21"/>
        <v>0</v>
      </c>
      <c r="D27" s="21"/>
      <c r="E27" s="21"/>
      <c r="F27" s="20"/>
      <c r="G27" s="21"/>
      <c r="H27" s="21"/>
      <c r="I27" s="20"/>
      <c r="J27" s="21"/>
      <c r="K27" s="21"/>
      <c r="L27" s="20"/>
      <c r="M27" s="21"/>
      <c r="N27" s="21"/>
      <c r="O27" s="20"/>
      <c r="P27" s="21"/>
      <c r="Q27" s="21"/>
      <c r="R27" s="20"/>
      <c r="S27" s="21"/>
      <c r="T27" s="21"/>
    </row>
    <row r="28" spans="1:20" x14ac:dyDescent="0.2">
      <c r="A28" s="48"/>
      <c r="B28" s="22" t="s">
        <v>38</v>
      </c>
      <c r="C28" s="20">
        <f t="shared" si="21"/>
        <v>2557.6666666666624</v>
      </c>
      <c r="D28" s="21">
        <f t="shared" ref="D28:D34" si="26">C28/C$33</f>
        <v>0.28419244788107545</v>
      </c>
      <c r="E28" s="21">
        <f t="shared" ref="E28" si="27">C28/C$26</f>
        <v>0.3040859192327508</v>
      </c>
      <c r="F28" s="20">
        <f>F9+F13+F17+F21</f>
        <v>557.66666666666606</v>
      </c>
      <c r="G28" s="21">
        <f t="shared" ref="G28:G34" si="28">F28/F$33</f>
        <v>0.31252276671380363</v>
      </c>
      <c r="H28" s="21">
        <f t="shared" ref="H28" si="29">F28/F$26</f>
        <v>0.33439936038376988</v>
      </c>
      <c r="I28" s="20">
        <f>I9+I13+I17+I21</f>
        <v>499.99999999999898</v>
      </c>
      <c r="J28" s="21">
        <f t="shared" ref="J28:J33" si="30">I28/I$33</f>
        <v>0.28149983110010129</v>
      </c>
      <c r="K28" s="21">
        <f t="shared" ref="K28" si="31">I28/I$26</f>
        <v>0.3012048192771084</v>
      </c>
      <c r="L28" s="20">
        <f>L9+L13+L17+L21</f>
        <v>499.99999999999898</v>
      </c>
      <c r="M28" s="21">
        <f t="shared" ref="M28:M33" si="32">L28/L$33</f>
        <v>0.26301485157195192</v>
      </c>
      <c r="N28" s="21">
        <f t="shared" ref="N28" si="33">L28/L$26</f>
        <v>0.28142589118198857</v>
      </c>
      <c r="O28" s="20">
        <f>O9+O13+O17+O21</f>
        <v>499.99999999999898</v>
      </c>
      <c r="P28" s="21">
        <f t="shared" ref="P28:P34" si="34">O28/O$33</f>
        <v>0.28904518739762969</v>
      </c>
      <c r="Q28" s="21">
        <f t="shared" ref="Q28" si="35">O28/O$26</f>
        <v>0.30927835051546376</v>
      </c>
      <c r="R28" s="20">
        <f>R9+R13+R17+R21</f>
        <v>499.99999999999898</v>
      </c>
      <c r="S28" s="21">
        <f t="shared" ref="S28:S34" si="36">R28/R$33</f>
        <v>0.27650279267820599</v>
      </c>
      <c r="T28" s="21">
        <f t="shared" ref="T28:T34" si="37">R28/R$26</f>
        <v>0.29585798816568043</v>
      </c>
    </row>
    <row r="29" spans="1:20" x14ac:dyDescent="0.2">
      <c r="A29" s="48"/>
      <c r="B29" s="22" t="s">
        <v>48</v>
      </c>
      <c r="C29" s="20">
        <f t="shared" si="21"/>
        <v>3216.6666666666624</v>
      </c>
      <c r="D29" s="21">
        <f t="shared" si="26"/>
        <v>0.35741654138568735</v>
      </c>
      <c r="E29" s="21">
        <f t="shared" ref="E29" si="38">C29/C$26</f>
        <v>0.3824356992826855</v>
      </c>
      <c r="F29" s="20">
        <f>F10+F14+F18+F22</f>
        <v>599.99999999999909</v>
      </c>
      <c r="G29" s="21">
        <f t="shared" si="28"/>
        <v>0.3362468500208286</v>
      </c>
      <c r="H29" s="21">
        <f t="shared" ref="H29" si="39">F29/F$26</f>
        <v>0.35978412952228661</v>
      </c>
      <c r="I29" s="20">
        <f>I10+I14+I18+I22</f>
        <v>649.99999999999909</v>
      </c>
      <c r="J29" s="21">
        <f t="shared" si="30"/>
        <v>0.36594978043013193</v>
      </c>
      <c r="K29" s="21">
        <f t="shared" ref="K29" si="40">I29/I$26</f>
        <v>0.39156626506024117</v>
      </c>
      <c r="L29" s="20">
        <f>L10+L14+L18+L22</f>
        <v>766.66666666666606</v>
      </c>
      <c r="M29" s="21">
        <f t="shared" si="32"/>
        <v>0.40328943907699344</v>
      </c>
      <c r="N29" s="21">
        <f t="shared" ref="N29:N33" si="41">L29/L$26</f>
        <v>0.43151969981238297</v>
      </c>
      <c r="O29" s="20">
        <f>O10+O14+O18+O22</f>
        <v>599.99999999999909</v>
      </c>
      <c r="P29" s="21">
        <f t="shared" si="34"/>
        <v>0.34685422487715578</v>
      </c>
      <c r="Q29" s="21">
        <f t="shared" ref="Q29:Q34" si="42">O29/O$26</f>
        <v>0.37113402061855671</v>
      </c>
      <c r="R29" s="20">
        <f>R10+R14+R18+R22</f>
        <v>599.99999999999909</v>
      </c>
      <c r="S29" s="21">
        <f t="shared" si="36"/>
        <v>0.33180335121384741</v>
      </c>
      <c r="T29" s="21">
        <f t="shared" si="37"/>
        <v>0.35502958579881672</v>
      </c>
    </row>
    <row r="30" spans="1:20" x14ac:dyDescent="0.2">
      <c r="A30" s="48"/>
      <c r="B30" s="22" t="s">
        <v>37</v>
      </c>
      <c r="C30" s="20">
        <f t="shared" si="21"/>
        <v>2586.666666666662</v>
      </c>
      <c r="D30" s="21">
        <f t="shared" si="26"/>
        <v>0.28741475245108111</v>
      </c>
      <c r="E30" s="21">
        <f t="shared" ref="E30:E34" si="43">C30/C$26</f>
        <v>0.30753378512265683</v>
      </c>
      <c r="F30" s="20">
        <f>F11+F15+F19+F23</f>
        <v>499.99999999999898</v>
      </c>
      <c r="G30" s="21">
        <f t="shared" si="28"/>
        <v>0.28020570835069036</v>
      </c>
      <c r="H30" s="21">
        <f t="shared" ref="H30:H34" si="44">F30/F$26</f>
        <v>0.29982010793523867</v>
      </c>
      <c r="I30" s="20">
        <f>I11+I15+I19+I23</f>
        <v>499.99999999999898</v>
      </c>
      <c r="J30" s="21">
        <f t="shared" si="30"/>
        <v>0.28149983110010129</v>
      </c>
      <c r="K30" s="21">
        <f t="shared" ref="K30:K33" si="45">I30/I$26</f>
        <v>0.3012048192771084</v>
      </c>
      <c r="L30" s="20">
        <f>L11+L15+L19+L23</f>
        <v>499.99999999999898</v>
      </c>
      <c r="M30" s="21">
        <f t="shared" si="32"/>
        <v>0.26301485157195192</v>
      </c>
      <c r="N30" s="21">
        <f t="shared" si="41"/>
        <v>0.28142589118198857</v>
      </c>
      <c r="O30" s="20">
        <f>O11+O15+O19+O23</f>
        <v>506.66666666666606</v>
      </c>
      <c r="P30" s="21">
        <f t="shared" si="34"/>
        <v>0.29289912322959832</v>
      </c>
      <c r="Q30" s="21">
        <f t="shared" si="42"/>
        <v>0.31340206185567021</v>
      </c>
      <c r="R30" s="20">
        <f>R11+R15+R19+R23</f>
        <v>579.99999999999909</v>
      </c>
      <c r="S30" s="21">
        <f t="shared" si="36"/>
        <v>0.32074323950671912</v>
      </c>
      <c r="T30" s="21">
        <f t="shared" si="37"/>
        <v>0.34319526627218944</v>
      </c>
    </row>
    <row r="31" spans="1:20" x14ac:dyDescent="0.2">
      <c r="A31" s="23" t="s">
        <v>42</v>
      </c>
      <c r="B31" s="6" t="s">
        <v>49</v>
      </c>
      <c r="C31" s="7">
        <f t="shared" si="21"/>
        <v>588.76999999999907</v>
      </c>
      <c r="D31" s="5">
        <f t="shared" si="26"/>
        <v>6.5420560747663545E-2</v>
      </c>
      <c r="E31" s="5">
        <f t="shared" si="43"/>
        <v>7.0000000000000007E-2</v>
      </c>
      <c r="F31" s="7">
        <f>F26*0.07</f>
        <v>116.73666666666651</v>
      </c>
      <c r="G31" s="5">
        <f t="shared" si="28"/>
        <v>6.5420560747663559E-2</v>
      </c>
      <c r="H31" s="5">
        <f t="shared" si="44"/>
        <v>7.0000000000000007E-2</v>
      </c>
      <c r="I31" s="7">
        <f>I26*0.07</f>
        <v>116.19999999999979</v>
      </c>
      <c r="J31" s="5">
        <f t="shared" si="30"/>
        <v>6.5420560747663559E-2</v>
      </c>
      <c r="K31" s="5">
        <f t="shared" si="45"/>
        <v>7.0000000000000007E-2</v>
      </c>
      <c r="L31" s="7">
        <f>L26*0.07</f>
        <v>124.3666666666665</v>
      </c>
      <c r="M31" s="5">
        <f t="shared" si="32"/>
        <v>6.5420560747663559E-2</v>
      </c>
      <c r="N31" s="5">
        <f t="shared" si="41"/>
        <v>7.0000000000000007E-2</v>
      </c>
      <c r="O31" s="7">
        <f>O26*0.07</f>
        <v>113.1666666666665</v>
      </c>
      <c r="P31" s="5">
        <f t="shared" si="34"/>
        <v>6.5420560747663559E-2</v>
      </c>
      <c r="Q31" s="5">
        <f t="shared" si="42"/>
        <v>7.0000000000000007E-2</v>
      </c>
      <c r="R31" s="7">
        <f>R26*0.07</f>
        <v>118.29999999999978</v>
      </c>
      <c r="S31" s="5">
        <f t="shared" si="36"/>
        <v>6.5420560747663559E-2</v>
      </c>
      <c r="T31" s="5">
        <f t="shared" si="37"/>
        <v>7.0000000000000007E-2</v>
      </c>
    </row>
    <row r="32" spans="1:20" x14ac:dyDescent="0.2">
      <c r="A32" s="25" t="s">
        <v>43</v>
      </c>
      <c r="B32" s="26" t="s">
        <v>3</v>
      </c>
      <c r="C32" s="27">
        <f>F32+I32+L32+O32+R32</f>
        <v>588.76999999999907</v>
      </c>
      <c r="D32" s="28">
        <f t="shared" si="26"/>
        <v>6.5420560747663545E-2</v>
      </c>
      <c r="E32" s="28">
        <f t="shared" si="43"/>
        <v>7.0000000000000007E-2</v>
      </c>
      <c r="F32" s="27">
        <f>F31</f>
        <v>116.73666666666651</v>
      </c>
      <c r="G32" s="28">
        <f t="shared" si="28"/>
        <v>6.5420560747663559E-2</v>
      </c>
      <c r="H32" s="28">
        <f t="shared" si="44"/>
        <v>7.0000000000000007E-2</v>
      </c>
      <c r="I32" s="27">
        <f>I31</f>
        <v>116.19999999999979</v>
      </c>
      <c r="J32" s="28">
        <f t="shared" si="30"/>
        <v>6.5420560747663559E-2</v>
      </c>
      <c r="K32" s="28">
        <f t="shared" si="45"/>
        <v>7.0000000000000007E-2</v>
      </c>
      <c r="L32" s="27">
        <f>L31</f>
        <v>124.3666666666665</v>
      </c>
      <c r="M32" s="28">
        <f t="shared" si="32"/>
        <v>6.5420560747663559E-2</v>
      </c>
      <c r="N32" s="28">
        <f t="shared" si="41"/>
        <v>7.0000000000000007E-2</v>
      </c>
      <c r="O32" s="27">
        <f>O31</f>
        <v>113.1666666666665</v>
      </c>
      <c r="P32" s="28">
        <f t="shared" si="34"/>
        <v>6.5420560747663559E-2</v>
      </c>
      <c r="Q32" s="28">
        <f t="shared" si="42"/>
        <v>7.0000000000000007E-2</v>
      </c>
      <c r="R32" s="27">
        <f>R31</f>
        <v>118.29999999999978</v>
      </c>
      <c r="S32" s="28">
        <f t="shared" si="36"/>
        <v>6.5420560747663559E-2</v>
      </c>
      <c r="T32" s="28">
        <f t="shared" si="37"/>
        <v>7.0000000000000007E-2</v>
      </c>
    </row>
    <row r="33" spans="2:20" x14ac:dyDescent="0.2">
      <c r="B33" s="2" t="s">
        <v>44</v>
      </c>
      <c r="C33" s="29">
        <f t="shared" si="21"/>
        <v>8999.7699999999859</v>
      </c>
      <c r="D33" s="30">
        <f t="shared" si="26"/>
        <v>1</v>
      </c>
      <c r="E33" s="30">
        <f t="shared" si="43"/>
        <v>1.07</v>
      </c>
      <c r="F33" s="29">
        <f>F26+F32</f>
        <v>1784.4033333333307</v>
      </c>
      <c r="G33" s="30">
        <f t="shared" si="28"/>
        <v>1</v>
      </c>
      <c r="H33" s="30">
        <f t="shared" si="44"/>
        <v>1.07</v>
      </c>
      <c r="I33" s="29">
        <f>I26+I32</f>
        <v>1776.1999999999966</v>
      </c>
      <c r="J33" s="30">
        <f t="shared" si="30"/>
        <v>1</v>
      </c>
      <c r="K33" s="30">
        <f t="shared" si="45"/>
        <v>1.07</v>
      </c>
      <c r="L33" s="29">
        <f>L26+L32</f>
        <v>1901.0333333333308</v>
      </c>
      <c r="M33" s="30">
        <f t="shared" si="32"/>
        <v>1</v>
      </c>
      <c r="N33" s="30">
        <f t="shared" si="41"/>
        <v>1.07</v>
      </c>
      <c r="O33" s="29">
        <f>O26+O32</f>
        <v>1729.8333333333308</v>
      </c>
      <c r="P33" s="30">
        <f t="shared" si="34"/>
        <v>1</v>
      </c>
      <c r="Q33" s="30">
        <f t="shared" si="42"/>
        <v>1.07</v>
      </c>
      <c r="R33" s="29">
        <f>R26+R32</f>
        <v>1808.2999999999965</v>
      </c>
      <c r="S33" s="30">
        <f t="shared" si="36"/>
        <v>1</v>
      </c>
      <c r="T33" s="30">
        <f t="shared" si="37"/>
        <v>1.07</v>
      </c>
    </row>
    <row r="34" spans="2:20" x14ac:dyDescent="0.2">
      <c r="B34" s="31" t="s">
        <v>50</v>
      </c>
      <c r="C34" s="32">
        <f t="shared" si="21"/>
        <v>9000</v>
      </c>
      <c r="D34" s="33">
        <f t="shared" si="26"/>
        <v>1.0000255562086602</v>
      </c>
      <c r="E34" s="33">
        <f t="shared" si="43"/>
        <v>1.0700273451432667</v>
      </c>
      <c r="F34" s="32">
        <v>2000</v>
      </c>
      <c r="G34" s="33">
        <f t="shared" si="28"/>
        <v>1.1208228334027637</v>
      </c>
      <c r="H34" s="33">
        <f t="shared" si="44"/>
        <v>1.1992804317409571</v>
      </c>
      <c r="I34" s="32">
        <v>2000</v>
      </c>
      <c r="J34" s="33"/>
      <c r="K34" s="33"/>
      <c r="L34" s="32">
        <v>2000</v>
      </c>
      <c r="M34" s="33"/>
      <c r="N34" s="33"/>
      <c r="O34" s="32">
        <v>2000</v>
      </c>
      <c r="P34" s="33">
        <f t="shared" si="34"/>
        <v>1.156180749590521</v>
      </c>
      <c r="Q34" s="33">
        <f t="shared" si="42"/>
        <v>1.2371134020618575</v>
      </c>
      <c r="R34" s="32">
        <v>1000</v>
      </c>
      <c r="S34" s="33">
        <f t="shared" si="36"/>
        <v>0.5530055853564132</v>
      </c>
      <c r="T34" s="33">
        <f t="shared" si="37"/>
        <v>0.59171597633136208</v>
      </c>
    </row>
    <row r="35" spans="2:20" x14ac:dyDescent="0.2">
      <c r="B35" s="34"/>
      <c r="C35" s="35"/>
      <c r="D35" s="36"/>
      <c r="E35" s="36"/>
      <c r="F35" s="35"/>
      <c r="G35" s="36"/>
      <c r="H35" s="36"/>
      <c r="I35" s="35"/>
      <c r="J35" s="36"/>
      <c r="K35" s="36"/>
      <c r="L35" s="35"/>
      <c r="M35" s="36"/>
      <c r="N35" s="36"/>
      <c r="O35" s="35"/>
      <c r="P35" s="36"/>
      <c r="Q35" s="36"/>
      <c r="R35" s="35"/>
      <c r="S35" s="36"/>
      <c r="T35" s="36"/>
    </row>
    <row r="36" spans="2:20" x14ac:dyDescent="0.2">
      <c r="B36" s="38" t="s">
        <v>53</v>
      </c>
    </row>
  </sheetData>
  <mergeCells count="2">
    <mergeCell ref="A27:A30"/>
    <mergeCell ref="C3:I3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BUDGET-template</vt:lpstr>
      <vt:lpstr>'BUDGET-template'!Print_Area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Thede Anderskov</dc:creator>
  <cp:lastModifiedBy>Toke Hauch Arnoldi</cp:lastModifiedBy>
  <cp:lastPrinted>2020-08-26T15:07:30Z</cp:lastPrinted>
  <dcterms:created xsi:type="dcterms:W3CDTF">2020-03-12T21:45:55Z</dcterms:created>
  <dcterms:modified xsi:type="dcterms:W3CDTF">2022-10-27T13:34:01Z</dcterms:modified>
</cp:coreProperties>
</file>